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<sst xmlns="http://schemas.openxmlformats.org/spreadsheetml/2006/main" count="328" uniqueCount="114">
  <si>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</si>
  <si>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</si>
  <si>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</si>
  <si>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</si>
  <si>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</si>
  <si>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</si>
  <si>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</si>
  <si>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</si>
  <si>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</si>
  <si>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</si>
  <si>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</si>
  <si>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</si>
  <si>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</si>
  <si>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</si>
  <si>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</si>
  <si>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</si>
  <si>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</si>
  <si>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</si>
  <si>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</si>
  <si>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</si>
  <si>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</si>
  <si>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</si>
  <si>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</si>
  <si>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</si>
  <si>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</si>
  <si>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</si>
  <si>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</si>
  <si>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</si>
  <si>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</si>
  <si>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</si>
  <si>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</si>
  <si>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</si>
  <si>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</si>
  <si>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</si>
  <si>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</si>
  <si>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</si>
  <si>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</si>
  <si>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</si>
  <si>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</si>
  <si>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</si>
  <si>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</si>
  <si>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</si>
  <si>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</si>
  <si>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</si>
  <si>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</si>
  <si>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</si>
  <si>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</si>
  <si>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</si>
  <si>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</si>
  <si>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</si>
  <si>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</si>
  <si>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</si>
  <si>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</si>
  <si>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</si>
  <si>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</si>
  <si>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</si>
  <si>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</si>
  <si>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</si>
  <si>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</si>
  <si>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</si>
  <si>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</si>
  <si>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</si>
  <si>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</si>
  <si>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</si>
  <si>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</si>
  <si>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</si>
  <si>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</si>
  <si>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</si>
  <si>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</si>
  <si>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</si>
  <si>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</si>
  <si>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</si>
  <si>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</si>
  <si>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</si>
  <si>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</si>
  <si>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</si>
  <si>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</si>
  <si>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</si>
  <si>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</si>
  <si>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</si>
  <si>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</si>
  <si>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</si>
  <si>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</si>
  <si>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</si>
  <si>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</si>
  <si>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</si>
  <si>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</si>
  <si>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</si>
  <si>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</si>
  <si>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</si>
  <si>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</si>
  <si>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</si>
  <si>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</si>
  <si>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</si>
  <si>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</si>
  <si>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</si>
  <si>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</si>
  <si>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</si>
  <si>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</si>
  <si>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</si>
  <si>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</si>
  <si>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</si>
  <si>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</si>
  <si>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</si>
  <si>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</si>
  <si>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</si>
  <si>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</si>
  <si>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</si>
  <si>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план на січень-серпень 2019р.</t>
  </si>
  <si>
    <t>станом на 07.08.2019</t>
  </si>
  <si>
    <r>
      <t xml:space="preserve">станом на 07.08.2019р.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</si>
  <si>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07.08.2019р.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</si>
  <si>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07.08.2019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</si>
  <si>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07.08.2019р.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</si>
</sst>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1.05"/>
      <color indexed="8"/>
      <name val="Times New Roman"/>
      <family val="1"/>
    </font>
    <font>
      <sz val="1.35"/>
      <color indexed="8"/>
      <name val="Times New Roman"/>
      <family val="1"/>
    </font>
    <font>
      <sz val="2.35"/>
      <color indexed="8"/>
      <name val="Times New Roman"/>
      <family val="1"/>
    </font>
    <font>
      <sz val="3.35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5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4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11" fillId="0" borderId="50" xfId="0" applyNumberFormat="1" applyFont="1" applyBorder="1" applyAlignment="1">
      <alignment horizontal="center"/>
    </xf>
    <xf numFmtId="185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6338"/>
        <c:crosses val="autoZero"/>
        <c:auto val="0"/>
        <c:lblOffset val="100"/>
        <c:tickLblSkip val="1"/>
        <c:noMultiLvlLbl val="0"/>
      </c:catAx>
      <c:valAx>
        <c:axId val="5611633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69168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січень-серпень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52226899"/>
        <c:axId val="280044"/>
      </c:bar3D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80044"/>
        <c:crosses val="autoZero"/>
        <c:auto val="1"/>
        <c:lblOffset val="100"/>
        <c:tickLblSkip val="1"/>
        <c:noMultiLvlLbl val="0"/>
      </c:catAx>
      <c:valAx>
        <c:axId val="280044"/>
        <c:scaling>
          <c:orientation val="minMax"/>
          <c:max val="7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26899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29500"/>
        <c:crosses val="autoZero"/>
        <c:auto val="0"/>
        <c:lblOffset val="100"/>
        <c:tickLblSkip val="1"/>
        <c:noMultiLvlLbl val="0"/>
      </c:catAx>
      <c:valAx>
        <c:axId val="4912950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528499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3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66534"/>
        <c:crosses val="autoZero"/>
        <c:auto val="0"/>
        <c:lblOffset val="100"/>
        <c:tickLblSkip val="1"/>
        <c:noMultiLvlLbl val="0"/>
      </c:catAx>
      <c:valAx>
        <c:axId val="2006653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951231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4776528"/>
        <c:crosses val="autoZero"/>
        <c:auto val="0"/>
        <c:lblOffset val="100"/>
        <c:tickLblSkip val="1"/>
        <c:noMultiLvlLbl val="0"/>
      </c:catAx>
      <c:valAx>
        <c:axId val="14776528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381079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65879889"/>
        <c:axId val="56048090"/>
      </c:lineChart>
      <c:dateAx>
        <c:axId val="658798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04809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6048090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87988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34670763"/>
        <c:axId val="43601412"/>
      </c:lineChart>
      <c:dateAx>
        <c:axId val="346707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60141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360141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670763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6868389"/>
        <c:axId val="42053454"/>
      </c:lineChart>
      <c:dateAx>
        <c:axId val="568683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345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205345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86838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42936767"/>
        <c:axId val="50886584"/>
      </c:lineChart>
      <c:dateAx>
        <c:axId val="4293676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886584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0886584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3676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07.08.2019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326073"/>
        <c:axId val="28172610"/>
      </c:bar3D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172610"/>
        <c:crosses val="autoZero"/>
        <c:auto val="1"/>
        <c:lblOffset val="100"/>
        <c:tickLblSkip val="1"/>
        <c:noMultiLvlLbl val="0"/>
      </c:catAx>
      <c:valAx>
        <c:axId val="28172610"/>
        <c:scaling>
          <c:orientation val="minMax"/>
          <c:max val="8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326073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95250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0067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95250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76825"/>
        <a:ext cx="116490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07.08.2019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1 122 892,5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липень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-144 601,1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липень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- 151 294,0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58571</v>
          </cell>
          <cell r="K6">
            <v>31899278.28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58.571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3" sqref="D23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58.571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31899.278280000002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zoomScalePageLayoutView="0" workbookViewId="0" topLeftCell="A1">
      <pane xSplit="1" ySplit="3" topLeftCell="G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6234.467500000001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6234.5</v>
      </c>
      <c r="R5" s="69">
        <v>11.85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11.85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6234.5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40.900000000000276</v>
      </c>
      <c r="N7" s="65">
        <v>8779.6</v>
      </c>
      <c r="O7" s="65">
        <v>4800</v>
      </c>
      <c r="P7" s="3">
        <f t="shared" si="1"/>
        <v>1.8290833333333334</v>
      </c>
      <c r="Q7" s="2">
        <v>6234.5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/>
      <c r="C8" s="70"/>
      <c r="D8" s="106"/>
      <c r="E8" s="106">
        <f t="shared" si="2"/>
        <v>0</v>
      </c>
      <c r="F8" s="78"/>
      <c r="G8" s="78"/>
      <c r="H8" s="65"/>
      <c r="I8" s="78"/>
      <c r="J8" s="78"/>
      <c r="K8" s="78"/>
      <c r="L8" s="78"/>
      <c r="M8" s="65">
        <f t="shared" si="0"/>
        <v>0</v>
      </c>
      <c r="N8" s="65"/>
      <c r="O8" s="65">
        <v>17500</v>
      </c>
      <c r="P8" s="3">
        <f t="shared" si="1"/>
        <v>0</v>
      </c>
      <c r="Q8" s="2">
        <v>6234.5</v>
      </c>
      <c r="R8" s="71"/>
      <c r="S8" s="72"/>
      <c r="T8" s="70"/>
      <c r="U8" s="111"/>
      <c r="V8" s="112"/>
      <c r="W8" s="68">
        <f t="shared" si="3"/>
        <v>0</v>
      </c>
    </row>
    <row r="9" spans="1:23" ht="12.75">
      <c r="A9" s="10">
        <v>43685</v>
      </c>
      <c r="B9" s="65"/>
      <c r="C9" s="70"/>
      <c r="D9" s="106"/>
      <c r="E9" s="106">
        <f t="shared" si="2"/>
        <v>0</v>
      </c>
      <c r="F9" s="78"/>
      <c r="G9" s="82"/>
      <c r="H9" s="65"/>
      <c r="I9" s="78"/>
      <c r="J9" s="78"/>
      <c r="K9" s="78"/>
      <c r="L9" s="78"/>
      <c r="M9" s="65">
        <f t="shared" si="0"/>
        <v>0</v>
      </c>
      <c r="N9" s="65"/>
      <c r="O9" s="65">
        <v>10000</v>
      </c>
      <c r="P9" s="3">
        <f t="shared" si="1"/>
        <v>0</v>
      </c>
      <c r="Q9" s="2">
        <v>6234.5</v>
      </c>
      <c r="R9" s="71"/>
      <c r="S9" s="72"/>
      <c r="T9" s="70"/>
      <c r="U9" s="111"/>
      <c r="V9" s="112"/>
      <c r="W9" s="68">
        <f t="shared" si="3"/>
        <v>0</v>
      </c>
    </row>
    <row r="10" spans="1:23" ht="12.75">
      <c r="A10" s="10">
        <v>43686</v>
      </c>
      <c r="B10" s="65"/>
      <c r="C10" s="70"/>
      <c r="D10" s="106"/>
      <c r="E10" s="106">
        <f t="shared" si="2"/>
        <v>0</v>
      </c>
      <c r="F10" s="78"/>
      <c r="G10" s="78"/>
      <c r="H10" s="65"/>
      <c r="I10" s="78"/>
      <c r="J10" s="78"/>
      <c r="K10" s="78"/>
      <c r="L10" s="78"/>
      <c r="M10" s="65">
        <f t="shared" si="0"/>
        <v>0</v>
      </c>
      <c r="N10" s="65"/>
      <c r="O10" s="72">
        <v>4200</v>
      </c>
      <c r="P10" s="3">
        <f t="shared" si="1"/>
        <v>0</v>
      </c>
      <c r="Q10" s="2">
        <v>6234.5</v>
      </c>
      <c r="R10" s="71"/>
      <c r="S10" s="72"/>
      <c r="T10" s="70"/>
      <c r="U10" s="111"/>
      <c r="V10" s="112"/>
      <c r="W10" s="68">
        <f>R10+S10+U10+T10+V10</f>
        <v>0</v>
      </c>
    </row>
    <row r="11" spans="1:23" ht="12.75">
      <c r="A11" s="10">
        <v>43689</v>
      </c>
      <c r="B11" s="65"/>
      <c r="C11" s="70"/>
      <c r="D11" s="106"/>
      <c r="E11" s="106">
        <f t="shared" si="2"/>
        <v>0</v>
      </c>
      <c r="F11" s="78"/>
      <c r="G11" s="78"/>
      <c r="H11" s="65"/>
      <c r="I11" s="78"/>
      <c r="J11" s="78"/>
      <c r="K11" s="78"/>
      <c r="L11" s="78"/>
      <c r="M11" s="65">
        <f t="shared" si="0"/>
        <v>0</v>
      </c>
      <c r="N11" s="65"/>
      <c r="O11" s="65">
        <v>4900</v>
      </c>
      <c r="P11" s="3">
        <f t="shared" si="1"/>
        <v>0</v>
      </c>
      <c r="Q11" s="2">
        <v>6234.5</v>
      </c>
      <c r="R11" s="69"/>
      <c r="S11" s="65"/>
      <c r="T11" s="70"/>
      <c r="U11" s="111"/>
      <c r="V11" s="112"/>
      <c r="W11" s="68">
        <f t="shared" si="3"/>
        <v>0</v>
      </c>
    </row>
    <row r="12" spans="1:23" ht="12.75">
      <c r="A12" s="10">
        <v>43690</v>
      </c>
      <c r="B12" s="77"/>
      <c r="C12" s="70"/>
      <c r="D12" s="106"/>
      <c r="E12" s="106">
        <f t="shared" si="2"/>
        <v>0</v>
      </c>
      <c r="F12" s="78"/>
      <c r="G12" s="78"/>
      <c r="H12" s="65"/>
      <c r="I12" s="78"/>
      <c r="J12" s="78"/>
      <c r="K12" s="78"/>
      <c r="L12" s="78"/>
      <c r="M12" s="65">
        <f t="shared" si="0"/>
        <v>0</v>
      </c>
      <c r="N12" s="65"/>
      <c r="O12" s="65">
        <v>5800</v>
      </c>
      <c r="P12" s="3">
        <f t="shared" si="1"/>
        <v>0</v>
      </c>
      <c r="Q12" s="2">
        <v>6234.5</v>
      </c>
      <c r="R12" s="69"/>
      <c r="S12" s="65"/>
      <c r="T12" s="70"/>
      <c r="U12" s="111"/>
      <c r="V12" s="112"/>
      <c r="W12" s="68">
        <f t="shared" si="3"/>
        <v>0</v>
      </c>
    </row>
    <row r="13" spans="1:23" ht="12.75">
      <c r="A13" s="10">
        <v>43691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6600</v>
      </c>
      <c r="P13" s="3">
        <f t="shared" si="1"/>
        <v>0</v>
      </c>
      <c r="Q13" s="2">
        <v>6234.5</v>
      </c>
      <c r="R13" s="69"/>
      <c r="S13" s="65"/>
      <c r="T13" s="70"/>
      <c r="U13" s="111"/>
      <c r="V13" s="112"/>
      <c r="W13" s="68">
        <f t="shared" si="3"/>
        <v>0</v>
      </c>
    </row>
    <row r="14" spans="1:23" ht="12.75">
      <c r="A14" s="10">
        <v>43692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18600</v>
      </c>
      <c r="P14" s="3">
        <f t="shared" si="1"/>
        <v>0</v>
      </c>
      <c r="Q14" s="2">
        <v>6234.5</v>
      </c>
      <c r="R14" s="69"/>
      <c r="S14" s="65"/>
      <c r="T14" s="74"/>
      <c r="U14" s="111"/>
      <c r="V14" s="112"/>
      <c r="W14" s="68">
        <f t="shared" si="3"/>
        <v>0</v>
      </c>
    </row>
    <row r="15" spans="1:23" ht="12.75">
      <c r="A15" s="10">
        <v>43693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6800</v>
      </c>
      <c r="P15" s="3">
        <f>N15/O15</f>
        <v>0</v>
      </c>
      <c r="Q15" s="2">
        <v>6234.5</v>
      </c>
      <c r="R15" s="69"/>
      <c r="S15" s="65"/>
      <c r="T15" s="74"/>
      <c r="U15" s="111"/>
      <c r="V15" s="112"/>
      <c r="W15" s="68">
        <f t="shared" si="3"/>
        <v>0</v>
      </c>
    </row>
    <row r="16" spans="1:23" ht="12.75">
      <c r="A16" s="10">
        <v>43696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7500</v>
      </c>
      <c r="P16" s="3">
        <f t="shared" si="1"/>
        <v>0</v>
      </c>
      <c r="Q16" s="2">
        <v>6234.5</v>
      </c>
      <c r="R16" s="69"/>
      <c r="S16" s="65"/>
      <c r="T16" s="74"/>
      <c r="U16" s="111"/>
      <c r="V16" s="112"/>
      <c r="W16" s="68">
        <f t="shared" si="3"/>
        <v>0</v>
      </c>
    </row>
    <row r="17" spans="1:23" ht="12.75">
      <c r="A17" s="10">
        <v>43697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7200</v>
      </c>
      <c r="P17" s="3">
        <f t="shared" si="1"/>
        <v>0</v>
      </c>
      <c r="Q17" s="2">
        <v>6234.5</v>
      </c>
      <c r="R17" s="69"/>
      <c r="S17" s="65"/>
      <c r="T17" s="74"/>
      <c r="U17" s="111"/>
      <c r="V17" s="112"/>
      <c r="W17" s="68">
        <f t="shared" si="3"/>
        <v>0</v>
      </c>
    </row>
    <row r="18" spans="1:23" ht="12.75">
      <c r="A18" s="10">
        <v>43698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10500</v>
      </c>
      <c r="P18" s="3">
        <f>N18/O18</f>
        <v>0</v>
      </c>
      <c r="Q18" s="2">
        <v>6234.5</v>
      </c>
      <c r="R18" s="69"/>
      <c r="S18" s="65"/>
      <c r="T18" s="70"/>
      <c r="U18" s="111"/>
      <c r="V18" s="112"/>
      <c r="W18" s="68">
        <f t="shared" si="3"/>
        <v>0</v>
      </c>
    </row>
    <row r="19" spans="1:23" ht="12.75">
      <c r="A19" s="10">
        <v>43699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15000</v>
      </c>
      <c r="P19" s="3">
        <f t="shared" si="1"/>
        <v>0</v>
      </c>
      <c r="Q19" s="2">
        <v>6234.5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5500</v>
      </c>
      <c r="P20" s="3">
        <f t="shared" si="1"/>
        <v>0</v>
      </c>
      <c r="Q20" s="2">
        <v>6234.5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/>
      <c r="C21" s="70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3200</v>
      </c>
      <c r="P21" s="3">
        <f t="shared" si="1"/>
        <v>0</v>
      </c>
      <c r="Q21" s="2">
        <v>6234.5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6300</v>
      </c>
      <c r="P22" s="3">
        <f t="shared" si="1"/>
        <v>0</v>
      </c>
      <c r="Q22" s="2">
        <v>6234.5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16000</v>
      </c>
      <c r="P23" s="3">
        <f>N23/O23</f>
        <v>0</v>
      </c>
      <c r="Q23" s="2">
        <v>6234.5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11000</v>
      </c>
      <c r="P24" s="3">
        <f t="shared" si="1"/>
        <v>0</v>
      </c>
      <c r="Q24" s="2">
        <v>6234.5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13977.6</v>
      </c>
      <c r="C25" s="85">
        <f t="shared" si="4"/>
        <v>94.9</v>
      </c>
      <c r="D25" s="107">
        <f t="shared" si="4"/>
        <v>94.9</v>
      </c>
      <c r="E25" s="107">
        <f t="shared" si="4"/>
        <v>0</v>
      </c>
      <c r="F25" s="85">
        <f t="shared" si="4"/>
        <v>454.6</v>
      </c>
      <c r="G25" s="85">
        <f t="shared" si="4"/>
        <v>673.8000000000001</v>
      </c>
      <c r="H25" s="85">
        <f t="shared" si="4"/>
        <v>7868.1</v>
      </c>
      <c r="I25" s="85">
        <f t="shared" si="4"/>
        <v>313.4</v>
      </c>
      <c r="J25" s="85">
        <f t="shared" si="4"/>
        <v>115.60000000000001</v>
      </c>
      <c r="K25" s="85">
        <f t="shared" si="4"/>
        <v>822.9</v>
      </c>
      <c r="L25" s="85">
        <f t="shared" si="4"/>
        <v>427.8</v>
      </c>
      <c r="M25" s="84">
        <f t="shared" si="4"/>
        <v>189.1699999999998</v>
      </c>
      <c r="N25" s="84">
        <f t="shared" si="4"/>
        <v>24937.870000000003</v>
      </c>
      <c r="O25" s="84">
        <f t="shared" si="4"/>
        <v>173300</v>
      </c>
      <c r="P25" s="86">
        <f>N25/O25</f>
        <v>0.14390000000000003</v>
      </c>
      <c r="Q25" s="2"/>
      <c r="R25" s="75">
        <f>SUM(R4:R24)</f>
        <v>11.85</v>
      </c>
      <c r="S25" s="75">
        <f>SUM(S4:S24)</f>
        <v>0</v>
      </c>
      <c r="T25" s="75">
        <f>SUM(T4:T24)</f>
        <v>56.55</v>
      </c>
      <c r="U25" s="128">
        <f>SUM(U4:U24)</f>
        <v>2</v>
      </c>
      <c r="V25" s="129"/>
      <c r="W25" s="110">
        <f>R25+S25+U25+T25+V25</f>
        <v>70.39999999999999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43684</v>
      </c>
      <c r="S30" s="131">
        <v>58.571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43684</v>
      </c>
      <c r="S40" s="120">
        <v>31899.278280000002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tabSelected="1" view="pageBreakPreview" zoomScaleSheetLayoutView="100" zoomScalePageLayoutView="0" workbookViewId="0" topLeftCell="A1">
      <selection activeCell="F53" sqref="F53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57" t="s">
        <v>111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112</v>
      </c>
      <c r="P27" s="161"/>
    </row>
    <row r="28" spans="1:16" ht="30.75" customHeight="1">
      <c r="A28" s="151"/>
      <c r="B28" s="44" t="s">
        <v>108</v>
      </c>
      <c r="C28" s="22" t="s">
        <v>23</v>
      </c>
      <c r="D28" s="44" t="str">
        <f>B28</f>
        <v>план на січень-серпень 2019р.</v>
      </c>
      <c r="E28" s="22" t="str">
        <f>C28</f>
        <v>факт</v>
      </c>
      <c r="F28" s="43" t="str">
        <f>B28</f>
        <v>план на січень-серпень 2019р.</v>
      </c>
      <c r="G28" s="58" t="str">
        <f>C28</f>
        <v>факт</v>
      </c>
      <c r="H28" s="44" t="str">
        <f>B28</f>
        <v>план на січень-серпень 2019р.</v>
      </c>
      <c r="I28" s="22" t="str">
        <f>C28</f>
        <v>факт</v>
      </c>
      <c r="J28" s="43"/>
      <c r="K28" s="58"/>
      <c r="L28" s="41" t="str">
        <f>D28</f>
        <v>план на січень-серпень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серпень!S40</f>
        <v>31899.278280000002</v>
      </c>
      <c r="B29" s="45">
        <v>65070</v>
      </c>
      <c r="C29" s="45">
        <v>1493.56</v>
      </c>
      <c r="D29" s="45">
        <v>24533</v>
      </c>
      <c r="E29" s="45">
        <v>207.71</v>
      </c>
      <c r="F29" s="45">
        <v>12500</v>
      </c>
      <c r="G29" s="45">
        <v>3526.32</v>
      </c>
      <c r="H29" s="45">
        <v>16</v>
      </c>
      <c r="I29" s="45">
        <v>14</v>
      </c>
      <c r="J29" s="45"/>
      <c r="K29" s="45"/>
      <c r="L29" s="59">
        <f>H29+F29+D29+J29+B29</f>
        <v>102119</v>
      </c>
      <c r="M29" s="46">
        <f>C29+E29+G29+I29</f>
        <v>5241.59</v>
      </c>
      <c r="N29" s="47">
        <f>M29-L29</f>
        <v>-96877.41</v>
      </c>
      <c r="O29" s="162">
        <f>серпень!S30</f>
        <v>58.571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774994.1</v>
      </c>
      <c r="C48" s="28">
        <v>679181.48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134490.3</v>
      </c>
      <c r="C49" s="28">
        <v>108322.34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221284.59999999998</v>
      </c>
      <c r="C50" s="28">
        <v>207574.71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26777.2</v>
      </c>
      <c r="C51" s="28">
        <v>26113.79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74395.6</v>
      </c>
      <c r="C52" s="28">
        <v>66498.04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4815.3</v>
      </c>
      <c r="C53" s="28">
        <v>5702.55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6969.86</v>
      </c>
      <c r="C54" s="28">
        <v>7302.15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30459.600000000108</v>
      </c>
      <c r="C55" s="12">
        <v>22197.460000000312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1274186.56</v>
      </c>
      <c r="C56" s="9">
        <v>1122892.5200000003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65070</v>
      </c>
      <c r="C58" s="9">
        <f>C29</f>
        <v>1493.56</v>
      </c>
    </row>
    <row r="59" spans="1:3" ht="25.5">
      <c r="A59" s="76" t="s">
        <v>53</v>
      </c>
      <c r="B59" s="9">
        <f>D29</f>
        <v>24533</v>
      </c>
      <c r="C59" s="9">
        <f>E29</f>
        <v>207.71</v>
      </c>
    </row>
    <row r="60" spans="1:3" ht="12.75">
      <c r="A60" s="76" t="s">
        <v>54</v>
      </c>
      <c r="B60" s="9">
        <f>F29</f>
        <v>12500</v>
      </c>
      <c r="C60" s="9">
        <f>G29</f>
        <v>3526.32</v>
      </c>
    </row>
    <row r="61" spans="1:3" ht="25.5">
      <c r="A61" s="76" t="s">
        <v>55</v>
      </c>
      <c r="B61" s="9">
        <f>H29</f>
        <v>16</v>
      </c>
      <c r="C61" s="9">
        <f>I29</f>
        <v>14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2019-08-07T13:26:35Z</dcterms:modified>
  <cp:category/>
  <cp:version/>
  <cp:contentType/>
  <cp:contentStatus/>
</cp:coreProperties>
</file>